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v.skagit.edu\datastor\EmpDoc\kim.cook\My Documents\Accreditation\2017\"/>
    </mc:Choice>
  </mc:AlternateContent>
  <bookViews>
    <workbookView xWindow="0" yWindow="0" windowWidth="28800" windowHeight="11820"/>
  </bookViews>
  <sheets>
    <sheet name="Cash Flow" sheetId="3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3" l="1"/>
  <c r="D62" i="3"/>
  <c r="D16" i="3"/>
  <c r="D58" i="3" l="1"/>
  <c r="D50" i="3"/>
  <c r="D67" i="3" l="1"/>
  <c r="D66" i="3"/>
  <c r="D65" i="3"/>
  <c r="D64" i="3"/>
  <c r="D63" i="3"/>
  <c r="D60" i="3"/>
  <c r="D59" i="3"/>
  <c r="D54" i="3"/>
  <c r="D44" i="3"/>
  <c r="D39" i="3"/>
  <c r="D38" i="3"/>
  <c r="D37" i="3"/>
  <c r="D40" i="3" s="1"/>
  <c r="D33" i="3"/>
  <c r="D32" i="3"/>
  <c r="D31" i="3"/>
  <c r="D29" i="3"/>
  <c r="D28" i="3"/>
  <c r="D24" i="3"/>
  <c r="D23" i="3"/>
  <c r="D22" i="3"/>
  <c r="D21" i="3"/>
  <c r="D20" i="3"/>
  <c r="D25" i="3" s="1"/>
  <c r="D15" i="3"/>
  <c r="D14" i="3"/>
  <c r="D13" i="3"/>
  <c r="D12" i="3"/>
  <c r="D11" i="3"/>
  <c r="D10" i="3"/>
  <c r="D9" i="3"/>
  <c r="D6" i="3"/>
  <c r="D34" i="3" l="1"/>
  <c r="D61" i="3" l="1"/>
  <c r="D69" i="3" s="1"/>
  <c r="D8" i="3" l="1"/>
  <c r="D17" i="3" s="1"/>
  <c r="D70" i="3" s="1"/>
  <c r="D71" i="3" s="1"/>
  <c r="D42" i="3"/>
  <c r="D46" i="3" l="1"/>
</calcChain>
</file>

<file path=xl/sharedStrings.xml><?xml version="1.0" encoding="utf-8"?>
<sst xmlns="http://schemas.openxmlformats.org/spreadsheetml/2006/main" count="56" uniqueCount="55">
  <si>
    <t>Skagit Valley College</t>
  </si>
  <si>
    <t>Statement of Cash Flows</t>
  </si>
  <si>
    <t>For the Year Ended June 30, 2017</t>
  </si>
  <si>
    <t>Cash flow from operating activities</t>
  </si>
  <si>
    <t>Student tuition and fees</t>
  </si>
  <si>
    <t>Grants and contracts</t>
  </si>
  <si>
    <t>Payments to vendors</t>
  </si>
  <si>
    <t>Payments for utilities</t>
  </si>
  <si>
    <t>Payments to employees</t>
  </si>
  <si>
    <t>Payments for benefits</t>
  </si>
  <si>
    <t>Auxiliary enterprise sales</t>
  </si>
  <si>
    <t>Payments for scholarships and fellowships</t>
  </si>
  <si>
    <t>Loans issued to students and employees</t>
  </si>
  <si>
    <t>Collection of loans to students and employees</t>
  </si>
  <si>
    <t>Other receipts (payments)</t>
  </si>
  <si>
    <t>Net cash used by operating activities</t>
  </si>
  <si>
    <t>Cash flow from noncapital financing activities</t>
  </si>
  <si>
    <t>State appropriations</t>
  </si>
  <si>
    <t>Pell grants</t>
  </si>
  <si>
    <t>Amounts for other than capital purposes</t>
  </si>
  <si>
    <t>Building fee remittance</t>
  </si>
  <si>
    <t>Innovation fund remittance</t>
  </si>
  <si>
    <t>Net cash provided by noncapital financing activities</t>
  </si>
  <si>
    <t>Cash flow from capital and related financing activities</t>
  </si>
  <si>
    <t>Proceeds of capital debt</t>
  </si>
  <si>
    <t>Capital appropriations</t>
  </si>
  <si>
    <t>Purchases of capital assets</t>
  </si>
  <si>
    <t>Certificate of participations proceeds</t>
  </si>
  <si>
    <t>Principal paid on capital debt</t>
  </si>
  <si>
    <t>Interest paid</t>
  </si>
  <si>
    <t>Net cash used by capital and related financing activities</t>
  </si>
  <si>
    <t>Cash flow from investing activities</t>
  </si>
  <si>
    <t>Purchase of investments</t>
  </si>
  <si>
    <t>Proceeds from sales and maturities of investments</t>
  </si>
  <si>
    <t>Income of investments</t>
  </si>
  <si>
    <t>Net cash provided by investing activities</t>
  </si>
  <si>
    <t>Increase in cash and cash equivalents</t>
  </si>
  <si>
    <t>Cash and cash equivalents at the beginning of the year</t>
  </si>
  <si>
    <t>Cash and cash equivalents at the end of the year</t>
  </si>
  <si>
    <t>Reconciliation of Operating Loss to Net Cash used by Operating Activities</t>
  </si>
  <si>
    <t>Operating Loss</t>
  </si>
  <si>
    <t>Adjustments to reconcile net loss to net cash used by operating activities</t>
  </si>
  <si>
    <t>Depreciation expense</t>
  </si>
  <si>
    <t>Changes in assets and liabilities</t>
  </si>
  <si>
    <t xml:space="preserve">  Receivables , net</t>
  </si>
  <si>
    <t xml:space="preserve">  Inventories</t>
  </si>
  <si>
    <t xml:space="preserve">  Other assets</t>
  </si>
  <si>
    <t xml:space="preserve">  Accounts payable</t>
  </si>
  <si>
    <t xml:space="preserve">  Accrued liabilities</t>
  </si>
  <si>
    <t xml:space="preserve">  Unearned revenue</t>
  </si>
  <si>
    <t xml:space="preserve">  Compensated absences</t>
  </si>
  <si>
    <t xml:space="preserve">  Pension liability adjustment expense</t>
  </si>
  <si>
    <t xml:space="preserve">  Deposits payable</t>
  </si>
  <si>
    <t xml:space="preserve">  Loans to students and employees</t>
  </si>
  <si>
    <t>The notes are an integral part of the Financial Statements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</si>
</sst>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1" fillId="0" borderId="0" xfId="0" applyFont="1"/>
    <xf numFmtId="0" fontId="0" fillId="0" borderId="0" xfId="0" quotePrefix="1"/>
    <xf numFmtId="0" fontId="0" fillId="0" borderId="0" xfId="0" applyAlignment="1"/>
    <xf numFmtId="37" fontId="0" fillId="0" borderId="0" xfId="0" applyNumberFormat="1"/>
    <xf numFmtId="37" fontId="0" fillId="0" borderId="0" xfId="0" applyNumberFormat="1" applyBorder="1"/>
    <xf numFmtId="0" fontId="3" fillId="0" borderId="0" xfId="1" applyFont="1"/>
    <xf numFmtId="37" fontId="0" fillId="0" borderId="1" xfId="0" applyNumberFormat="1" applyBorder="1"/>
    <xf numFmtId="0" fontId="1" fillId="0" borderId="0" xfId="0" quotePrefix="1" applyFont="1"/>
    <xf numFmtId="0" fontId="0" fillId="0" borderId="0" xfId="0" applyFill="1"/>
    <xf numFmtId="37" fontId="0" fillId="0" borderId="0" xfId="0" applyNumberFormat="1" applyFill="1"/>
    <xf numFmtId="37" fontId="0" fillId="0" borderId="2" xfId="0" applyNumberFormat="1" applyBorder="1"/>
    <xf numFmtId="37" fontId="0" fillId="0" borderId="3" xfId="0" applyNumberFormat="1" applyBorder="1"/>
    <xf numFmtId="0" fontId="4" fillId="0" borderId="0" xfId="0" applyFont="1"/>
    <xf numFmtId="0" fontId="0" fillId="0" borderId="0" xfId="0" applyAlignment="1">
      <alignment horizontal="center"/>
    </xf>
  </cellXfs>
  <cellStyles count="2">
    <cellStyle name="Normal" xfId="0" builtinId="0"/>
    <cellStyle name="Normal 8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mpDoc/kim.cook/My%20Documents/Financial%20Statement%20Preparation/Fiscal%20Year%201617/FY17%20Skagit%20Valley%20Financial%20Statements_Working%20Document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 Position"/>
      <sheetName val="Statement A - Criteria"/>
      <sheetName val="GL4310 Reconciliation"/>
      <sheetName val="Net State Liability"/>
      <sheetName val="Net Position Balancing"/>
      <sheetName val="Net position data"/>
      <sheetName val="AR AP Data"/>
      <sheetName val="Note Data"/>
      <sheetName val="Net position changes"/>
      <sheetName val="Cash flow"/>
      <sheetName val="CF Statement Criteria"/>
      <sheetName val="Revenues"/>
      <sheetName val="Statement C - Criteria"/>
      <sheetName val="FY17 Rev and Exp data"/>
      <sheetName val="SMART FY17"/>
      <sheetName val="SMART FY17 Fund 4xx&amp;5xx Assets"/>
      <sheetName val="SMART FY16 pivot"/>
      <sheetName val="SMART FY16"/>
    </sheetNames>
    <sheetDataSet>
      <sheetData sheetId="0"/>
      <sheetData sheetId="1">
        <row r="14">
          <cell r="O14">
            <v>17664004.649999999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">
          <cell r="B6">
            <v>12717540.630000005</v>
          </cell>
        </row>
        <row r="8">
          <cell r="B8">
            <v>-7347783.3175000027</v>
          </cell>
        </row>
        <row r="9">
          <cell r="B9">
            <v>-1006777.86</v>
          </cell>
        </row>
        <row r="10">
          <cell r="B10">
            <v>-27579133.742499985</v>
          </cell>
        </row>
        <row r="11">
          <cell r="B11">
            <v>-9515328.5100000128</v>
          </cell>
        </row>
        <row r="12">
          <cell r="B12">
            <v>-7516899.2499999963</v>
          </cell>
        </row>
        <row r="13">
          <cell r="B13">
            <v>-18047.900000000009</v>
          </cell>
        </row>
        <row r="14">
          <cell r="B14">
            <v>0</v>
          </cell>
        </row>
        <row r="15">
          <cell r="B15">
            <v>1728576.6200000003</v>
          </cell>
        </row>
        <row r="16">
          <cell r="B16">
            <v>-3916580.2500000019</v>
          </cell>
        </row>
        <row r="20">
          <cell r="B20">
            <v>19571091.620000001</v>
          </cell>
        </row>
        <row r="21">
          <cell r="B21">
            <v>5417282.9199999999</v>
          </cell>
        </row>
        <row r="22">
          <cell r="B22">
            <v>0</v>
          </cell>
        </row>
        <row r="23">
          <cell r="B23">
            <v>-1171429.68</v>
          </cell>
        </row>
        <row r="24">
          <cell r="B24">
            <v>-289324.33</v>
          </cell>
        </row>
        <row r="28">
          <cell r="B28">
            <v>0</v>
          </cell>
        </row>
        <row r="29">
          <cell r="B29">
            <v>3652774.57</v>
          </cell>
        </row>
        <row r="30">
          <cell r="B30">
            <v>0</v>
          </cell>
        </row>
        <row r="31">
          <cell r="B31">
            <v>-689585.34000000043</v>
          </cell>
        </row>
        <row r="32">
          <cell r="B32">
            <v>-1165155.43</v>
          </cell>
        </row>
        <row r="33">
          <cell r="B33">
            <v>-1098093.3799999999</v>
          </cell>
        </row>
        <row r="37">
          <cell r="B37">
            <v>0</v>
          </cell>
        </row>
        <row r="38">
          <cell r="B38">
            <v>90187.34</v>
          </cell>
        </row>
        <row r="39">
          <cell r="B39">
            <v>839701.79</v>
          </cell>
        </row>
        <row r="42">
          <cell r="B42">
            <v>-511814.91999999166</v>
          </cell>
        </row>
        <row r="43">
          <cell r="B43">
            <v>18175819.530000001</v>
          </cell>
        </row>
        <row r="44">
          <cell r="B44">
            <v>17664004.610000011</v>
          </cell>
        </row>
        <row r="49">
          <cell r="B49">
            <v>-27101337.36999999</v>
          </cell>
        </row>
        <row r="52">
          <cell r="B52">
            <v>2625219</v>
          </cell>
        </row>
        <row r="54">
          <cell r="B54">
            <v>186234.52999999933</v>
          </cell>
        </row>
        <row r="55">
          <cell r="B55">
            <v>-16662.399999999965</v>
          </cell>
        </row>
        <row r="56">
          <cell r="B56">
            <v>-45603.240000000005</v>
          </cell>
        </row>
        <row r="57">
          <cell r="B57">
            <v>-327581.4800000001</v>
          </cell>
        </row>
        <row r="58">
          <cell r="B58">
            <v>-925603.72000000067</v>
          </cell>
        </row>
        <row r="59">
          <cell r="B59">
            <v>-69924.929999999935</v>
          </cell>
        </row>
        <row r="60">
          <cell r="B60">
            <v>277762</v>
          </cell>
        </row>
        <row r="61">
          <cell r="B61">
            <v>-256119.47</v>
          </cell>
        </row>
        <row r="62">
          <cell r="B62">
            <v>2400</v>
          </cell>
        </row>
        <row r="63">
          <cell r="B63">
            <v>-18047.900000000009</v>
          </cell>
        </row>
      </sheetData>
      <sheetData sheetId="11"/>
      <sheetData sheetId="12">
        <row r="12">
          <cell r="S12">
            <v>-13065065.390000004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abSelected="1" workbookViewId="0">
      <selection activeCell="D17" sqref="D17"/>
    </sheetView>
  </sheetViews>
  <sheetFormatPr defaultRowHeight="15" x14ac:dyDescent="0.25"/>
  <cols>
    <col min="1" max="1" width="8.42578125" customWidth="1"/>
    <col min="3" max="3" width="51.140625" bestFit="1" customWidth="1"/>
    <col min="4" max="4" width="19" customWidth="1"/>
    <col min="7" max="7" width="12" customWidth="1"/>
  </cols>
  <sheetData>
    <row r="1" spans="1:9" x14ac:dyDescent="0.25">
      <c r="A1" s="14" t="s">
        <v>0</v>
      </c>
      <c r="B1" s="14"/>
      <c r="C1" s="14"/>
      <c r="D1" s="14"/>
      <c r="E1" s="14"/>
      <c r="F1" s="14"/>
      <c r="G1" s="14"/>
      <c r="H1" s="3"/>
      <c r="I1" s="3"/>
    </row>
    <row r="2" spans="1:9" x14ac:dyDescent="0.25">
      <c r="A2" s="14" t="s">
        <v>1</v>
      </c>
      <c r="B2" s="14"/>
      <c r="C2" s="14"/>
      <c r="D2" s="14"/>
      <c r="E2" s="14"/>
      <c r="F2" s="14"/>
      <c r="G2" s="14"/>
      <c r="H2" s="3"/>
      <c r="I2" s="3"/>
    </row>
    <row r="3" spans="1:9" x14ac:dyDescent="0.25">
      <c r="A3" s="14" t="s">
        <v>2</v>
      </c>
      <c r="B3" s="14"/>
      <c r="C3" s="14"/>
      <c r="D3" s="14"/>
      <c r="E3" s="14"/>
      <c r="F3" s="14"/>
      <c r="G3" s="14"/>
      <c r="H3" s="3"/>
      <c r="I3" s="3"/>
    </row>
    <row r="5" spans="1:9" x14ac:dyDescent="0.25">
      <c r="A5" s="1" t="s">
        <v>3</v>
      </c>
    </row>
    <row r="6" spans="1:9" x14ac:dyDescent="0.25">
      <c r="A6" s="2"/>
      <c r="B6" t="s">
        <v>4</v>
      </c>
      <c r="D6" s="4">
        <f>'[1]CF Statement Criteria'!B6</f>
        <v>12717540.630000005</v>
      </c>
    </row>
    <row r="7" spans="1:9" x14ac:dyDescent="0.25">
      <c r="A7" s="2"/>
      <c r="B7" t="s">
        <v>5</v>
      </c>
      <c r="D7" s="4">
        <v>16803339</v>
      </c>
    </row>
    <row r="8" spans="1:9" x14ac:dyDescent="0.25">
      <c r="A8" s="2"/>
      <c r="B8" t="s">
        <v>6</v>
      </c>
      <c r="D8" s="4">
        <f>'[1]CF Statement Criteria'!B8</f>
        <v>-7347783.3175000027</v>
      </c>
    </row>
    <row r="9" spans="1:9" x14ac:dyDescent="0.25">
      <c r="A9" s="2"/>
      <c r="B9" t="s">
        <v>7</v>
      </c>
      <c r="D9" s="4">
        <f>'[1]CF Statement Criteria'!B9</f>
        <v>-1006777.86</v>
      </c>
    </row>
    <row r="10" spans="1:9" x14ac:dyDescent="0.25">
      <c r="A10" s="2"/>
      <c r="B10" t="s">
        <v>8</v>
      </c>
      <c r="D10" s="4">
        <f>'[1]CF Statement Criteria'!B10</f>
        <v>-27579133.742499985</v>
      </c>
    </row>
    <row r="11" spans="1:9" x14ac:dyDescent="0.25">
      <c r="A11" s="2"/>
      <c r="B11" t="s">
        <v>9</v>
      </c>
      <c r="D11" s="4">
        <f>'[1]CF Statement Criteria'!B11</f>
        <v>-9515328.5100000128</v>
      </c>
    </row>
    <row r="12" spans="1:9" x14ac:dyDescent="0.25">
      <c r="A12" s="2"/>
      <c r="B12" t="s">
        <v>10</v>
      </c>
      <c r="D12" s="4">
        <f>'[1]CF Statement Criteria'!B15</f>
        <v>1728576.6200000003</v>
      </c>
    </row>
    <row r="13" spans="1:9" x14ac:dyDescent="0.25">
      <c r="A13" s="2"/>
      <c r="B13" t="s">
        <v>11</v>
      </c>
      <c r="C13" s="1"/>
      <c r="D13" s="5">
        <f>'[1]CF Statement Criteria'!B12</f>
        <v>-7516899.2499999963</v>
      </c>
    </row>
    <row r="14" spans="1:9" x14ac:dyDescent="0.25">
      <c r="A14" s="2"/>
      <c r="B14" s="6" t="s">
        <v>12</v>
      </c>
      <c r="C14" s="1"/>
      <c r="D14" s="5">
        <f>'[1]CF Statement Criteria'!B13</f>
        <v>-18047.900000000009</v>
      </c>
    </row>
    <row r="15" spans="1:9" x14ac:dyDescent="0.25">
      <c r="A15" s="2"/>
      <c r="B15" s="6" t="s">
        <v>13</v>
      </c>
      <c r="C15" s="1"/>
      <c r="D15" s="5">
        <f>'[1]CF Statement Criteria'!B14</f>
        <v>0</v>
      </c>
    </row>
    <row r="16" spans="1:9" x14ac:dyDescent="0.25">
      <c r="A16" s="2"/>
      <c r="B16" t="s">
        <v>14</v>
      </c>
      <c r="D16" s="4">
        <f>'[1]CF Statement Criteria'!B16-18170.37+1730</f>
        <v>-3933020.620000002</v>
      </c>
    </row>
    <row r="17" spans="1:4" x14ac:dyDescent="0.25">
      <c r="A17" s="1"/>
      <c r="C17" t="s">
        <v>15</v>
      </c>
      <c r="D17" s="7">
        <f>SUM(D6:D16)</f>
        <v>-25667534.949999992</v>
      </c>
    </row>
    <row r="18" spans="1:4" x14ac:dyDescent="0.25">
      <c r="A18" s="2"/>
      <c r="D18" s="4"/>
    </row>
    <row r="19" spans="1:4" x14ac:dyDescent="0.25">
      <c r="A19" s="8" t="s">
        <v>16</v>
      </c>
      <c r="D19" s="4"/>
    </row>
    <row r="20" spans="1:4" x14ac:dyDescent="0.25">
      <c r="A20" s="2"/>
      <c r="B20" t="s">
        <v>17</v>
      </c>
      <c r="D20" s="4">
        <f>'[1]CF Statement Criteria'!B20</f>
        <v>19571091.620000001</v>
      </c>
    </row>
    <row r="21" spans="1:4" x14ac:dyDescent="0.25">
      <c r="A21" s="2"/>
      <c r="B21" t="s">
        <v>18</v>
      </c>
      <c r="C21" s="1"/>
      <c r="D21" s="5">
        <f>'[1]CF Statement Criteria'!B21</f>
        <v>5417282.9199999999</v>
      </c>
    </row>
    <row r="22" spans="1:4" x14ac:dyDescent="0.25">
      <c r="A22" s="2"/>
      <c r="B22" t="s">
        <v>19</v>
      </c>
      <c r="D22" s="4">
        <f>'[1]CF Statement Criteria'!B22</f>
        <v>0</v>
      </c>
    </row>
    <row r="23" spans="1:4" x14ac:dyDescent="0.25">
      <c r="A23" s="2"/>
      <c r="B23" s="9" t="s">
        <v>20</v>
      </c>
      <c r="C23" s="9"/>
      <c r="D23" s="10">
        <f>'[1]CF Statement Criteria'!B23</f>
        <v>-1171429.68</v>
      </c>
    </row>
    <row r="24" spans="1:4" x14ac:dyDescent="0.25">
      <c r="A24" s="2"/>
      <c r="B24" s="9" t="s">
        <v>21</v>
      </c>
      <c r="C24" s="9"/>
      <c r="D24" s="10">
        <f>'[1]CF Statement Criteria'!B24</f>
        <v>-289324.33</v>
      </c>
    </row>
    <row r="25" spans="1:4" x14ac:dyDescent="0.25">
      <c r="A25" s="1"/>
      <c r="C25" t="s">
        <v>22</v>
      </c>
      <c r="D25" s="7">
        <f>SUM(D20:D24)</f>
        <v>23527620.530000001</v>
      </c>
    </row>
    <row r="26" spans="1:4" x14ac:dyDescent="0.25">
      <c r="A26" s="2"/>
      <c r="D26" s="4"/>
    </row>
    <row r="27" spans="1:4" x14ac:dyDescent="0.25">
      <c r="A27" s="8" t="s">
        <v>23</v>
      </c>
      <c r="D27" s="4"/>
    </row>
    <row r="28" spans="1:4" x14ac:dyDescent="0.25">
      <c r="A28" s="2"/>
      <c r="B28" t="s">
        <v>24</v>
      </c>
      <c r="D28" s="4">
        <f>'[1]CF Statement Criteria'!B28</f>
        <v>0</v>
      </c>
    </row>
    <row r="29" spans="1:4" x14ac:dyDescent="0.25">
      <c r="A29" s="2"/>
      <c r="B29" t="s">
        <v>25</v>
      </c>
      <c r="D29" s="4">
        <f>'[1]CF Statement Criteria'!B29</f>
        <v>3652774.57</v>
      </c>
    </row>
    <row r="30" spans="1:4" x14ac:dyDescent="0.25">
      <c r="A30" s="2"/>
      <c r="B30" t="s">
        <v>26</v>
      </c>
      <c r="D30" s="4">
        <f>'[1]CF Statement Criteria'!B31-1730</f>
        <v>-691315.34000000043</v>
      </c>
    </row>
    <row r="31" spans="1:4" x14ac:dyDescent="0.25">
      <c r="A31" s="2"/>
      <c r="B31" t="s">
        <v>27</v>
      </c>
      <c r="C31" s="1"/>
      <c r="D31" s="5">
        <f>'[1]CF Statement Criteria'!B30</f>
        <v>0</v>
      </c>
    </row>
    <row r="32" spans="1:4" x14ac:dyDescent="0.25">
      <c r="A32" s="2"/>
      <c r="B32" t="s">
        <v>28</v>
      </c>
      <c r="D32" s="4">
        <f>'[1]CF Statement Criteria'!B32</f>
        <v>-1165155.43</v>
      </c>
    </row>
    <row r="33" spans="1:4" x14ac:dyDescent="0.25">
      <c r="A33" s="8"/>
      <c r="B33" t="s">
        <v>29</v>
      </c>
      <c r="D33" s="4">
        <f>'[1]CF Statement Criteria'!B33</f>
        <v>-1098093.3799999999</v>
      </c>
    </row>
    <row r="34" spans="1:4" x14ac:dyDescent="0.25">
      <c r="A34" s="2"/>
      <c r="C34" t="s">
        <v>30</v>
      </c>
      <c r="D34" s="7">
        <f>SUM(D28:D33)</f>
        <v>698210.41999999969</v>
      </c>
    </row>
    <row r="35" spans="1:4" x14ac:dyDescent="0.25">
      <c r="A35" s="2"/>
      <c r="D35" s="4"/>
    </row>
    <row r="36" spans="1:4" x14ac:dyDescent="0.25">
      <c r="A36" s="8" t="s">
        <v>31</v>
      </c>
      <c r="D36" s="4"/>
    </row>
    <row r="37" spans="1:4" x14ac:dyDescent="0.25">
      <c r="A37" s="2"/>
      <c r="B37" t="s">
        <v>32</v>
      </c>
      <c r="C37" s="1"/>
      <c r="D37" s="5">
        <f>'[1]CF Statement Criteria'!B39</f>
        <v>839701.79</v>
      </c>
    </row>
    <row r="38" spans="1:4" x14ac:dyDescent="0.25">
      <c r="A38" s="2"/>
      <c r="B38" t="s">
        <v>33</v>
      </c>
      <c r="D38" s="4">
        <f>'[1]CF Statement Criteria'!B37</f>
        <v>0</v>
      </c>
    </row>
    <row r="39" spans="1:4" x14ac:dyDescent="0.25">
      <c r="A39" s="8"/>
      <c r="B39" t="s">
        <v>34</v>
      </c>
      <c r="D39" s="4">
        <f>'[1]CF Statement Criteria'!B38</f>
        <v>90187.34</v>
      </c>
    </row>
    <row r="40" spans="1:4" x14ac:dyDescent="0.25">
      <c r="A40" s="1"/>
      <c r="C40" t="s">
        <v>35</v>
      </c>
      <c r="D40" s="7">
        <f>SUM(D37:D39)</f>
        <v>929889.13</v>
      </c>
    </row>
    <row r="41" spans="1:4" x14ac:dyDescent="0.25">
      <c r="A41" s="1"/>
      <c r="D41" s="5"/>
    </row>
    <row r="42" spans="1:4" x14ac:dyDescent="0.25">
      <c r="A42" s="1" t="s">
        <v>36</v>
      </c>
      <c r="D42" s="5">
        <f>'[1]CF Statement Criteria'!B42</f>
        <v>-511814.91999999166</v>
      </c>
    </row>
    <row r="43" spans="1:4" x14ac:dyDescent="0.25">
      <c r="A43" s="1"/>
      <c r="D43" s="5"/>
    </row>
    <row r="44" spans="1:4" x14ac:dyDescent="0.25">
      <c r="A44" s="1" t="s">
        <v>37</v>
      </c>
      <c r="D44" s="11">
        <f>'[1]CF Statement Criteria'!B43</f>
        <v>18175819.530000001</v>
      </c>
    </row>
    <row r="45" spans="1:4" x14ac:dyDescent="0.25">
      <c r="D45" s="4"/>
    </row>
    <row r="46" spans="1:4" ht="15.75" thickBot="1" x14ac:dyDescent="0.3">
      <c r="A46" s="1" t="s">
        <v>38</v>
      </c>
      <c r="D46" s="12">
        <f>'[1]CF Statement Criteria'!B44</f>
        <v>17664004.610000011</v>
      </c>
    </row>
    <row r="47" spans="1:4" ht="15.75" thickTop="1" x14ac:dyDescent="0.25">
      <c r="A47" s="1"/>
      <c r="D47" s="5"/>
    </row>
    <row r="48" spans="1:4" x14ac:dyDescent="0.25">
      <c r="A48" t="s">
        <v>39</v>
      </c>
      <c r="D48" s="4"/>
    </row>
    <row r="49" spans="1:4" x14ac:dyDescent="0.25">
      <c r="A49" s="1"/>
      <c r="D49" s="4"/>
    </row>
    <row r="50" spans="1:4" x14ac:dyDescent="0.25">
      <c r="A50" s="1" t="s">
        <v>40</v>
      </c>
      <c r="D50" s="11">
        <f>'[1]CF Statement Criteria'!B49+18170.37</f>
        <v>-27083166.999999989</v>
      </c>
    </row>
    <row r="51" spans="1:4" x14ac:dyDescent="0.25">
      <c r="D51" s="4"/>
    </row>
    <row r="52" spans="1:4" x14ac:dyDescent="0.25">
      <c r="A52" s="1" t="s">
        <v>41</v>
      </c>
      <c r="D52" s="4"/>
    </row>
    <row r="53" spans="1:4" x14ac:dyDescent="0.25">
      <c r="A53" s="1"/>
      <c r="D53" s="4"/>
    </row>
    <row r="54" spans="1:4" x14ac:dyDescent="0.25">
      <c r="B54" t="s">
        <v>42</v>
      </c>
      <c r="D54" s="4">
        <f>'[1]CF Statement Criteria'!B52</f>
        <v>2625219</v>
      </c>
    </row>
    <row r="55" spans="1:4" x14ac:dyDescent="0.25">
      <c r="D55" s="4"/>
    </row>
    <row r="56" spans="1:4" x14ac:dyDescent="0.25">
      <c r="A56" s="1" t="s">
        <v>43</v>
      </c>
      <c r="D56" s="4"/>
    </row>
    <row r="57" spans="1:4" x14ac:dyDescent="0.25">
      <c r="D57" s="4"/>
    </row>
    <row r="58" spans="1:4" x14ac:dyDescent="0.25">
      <c r="B58" t="s">
        <v>44</v>
      </c>
      <c r="D58" s="4">
        <f>'[1]CF Statement Criteria'!B54-18170.37</f>
        <v>168064.15999999933</v>
      </c>
    </row>
    <row r="59" spans="1:4" x14ac:dyDescent="0.25">
      <c r="B59" t="s">
        <v>45</v>
      </c>
      <c r="D59" s="4">
        <f>'[1]CF Statement Criteria'!B55</f>
        <v>-16662.399999999965</v>
      </c>
    </row>
    <row r="60" spans="1:4" x14ac:dyDescent="0.25">
      <c r="B60" t="s">
        <v>46</v>
      </c>
      <c r="D60" s="4">
        <f>'[1]CF Statement Criteria'!B56</f>
        <v>-45603.240000000005</v>
      </c>
    </row>
    <row r="61" spans="1:4" x14ac:dyDescent="0.25">
      <c r="B61" t="s">
        <v>47</v>
      </c>
      <c r="D61" s="4">
        <f>'[1]CF Statement Criteria'!B57</f>
        <v>-327581.4800000001</v>
      </c>
    </row>
    <row r="62" spans="1:4" x14ac:dyDescent="0.25">
      <c r="B62" t="s">
        <v>48</v>
      </c>
      <c r="D62" s="4">
        <f>'[1]CF Statement Criteria'!B58+1730</f>
        <v>-923873.72000000067</v>
      </c>
    </row>
    <row r="63" spans="1:4" x14ac:dyDescent="0.25">
      <c r="B63" t="s">
        <v>49</v>
      </c>
      <c r="D63" s="5">
        <f>'[1]CF Statement Criteria'!B59</f>
        <v>-69924.929999999935</v>
      </c>
    </row>
    <row r="64" spans="1:4" x14ac:dyDescent="0.25">
      <c r="B64" t="s">
        <v>50</v>
      </c>
      <c r="D64" s="4">
        <f>'[1]CF Statement Criteria'!B60</f>
        <v>277762</v>
      </c>
    </row>
    <row r="65" spans="1:4" x14ac:dyDescent="0.25">
      <c r="B65" s="9" t="s">
        <v>51</v>
      </c>
      <c r="C65" s="9"/>
      <c r="D65" s="10">
        <f>'[1]CF Statement Criteria'!B61</f>
        <v>-256119.47</v>
      </c>
    </row>
    <row r="66" spans="1:4" x14ac:dyDescent="0.25">
      <c r="B66" t="s">
        <v>52</v>
      </c>
      <c r="D66" s="4">
        <f>'[1]CF Statement Criteria'!B62</f>
        <v>2400</v>
      </c>
    </row>
    <row r="67" spans="1:4" x14ac:dyDescent="0.25">
      <c r="B67" t="s">
        <v>53</v>
      </c>
      <c r="C67" s="1"/>
      <c r="D67" s="5">
        <f>'[1]CF Statement Criteria'!B63</f>
        <v>-18047.900000000009</v>
      </c>
    </row>
    <row r="68" spans="1:4" x14ac:dyDescent="0.25">
      <c r="D68" s="4"/>
    </row>
    <row r="69" spans="1:4" ht="15.75" thickBot="1" x14ac:dyDescent="0.3">
      <c r="C69" s="1" t="s">
        <v>15</v>
      </c>
      <c r="D69" s="12">
        <f>SUM(D50:D68)</f>
        <v>-25667534.979999982</v>
      </c>
    </row>
    <row r="70" spans="1:4" ht="15.75" thickTop="1" x14ac:dyDescent="0.25">
      <c r="D70" s="4">
        <f>D17</f>
        <v>-25667534.949999992</v>
      </c>
    </row>
    <row r="71" spans="1:4" x14ac:dyDescent="0.25">
      <c r="D71" s="4">
        <f>D69-D70</f>
        <v>-2.9999990016222E-2</v>
      </c>
    </row>
    <row r="73" spans="1:4" x14ac:dyDescent="0.25">
      <c r="A73" s="13" t="s">
        <v>54</v>
      </c>
    </row>
  </sheetData>
  <mergeCells count="3">
    <mergeCell ref="A1:G1"/>
    <mergeCell ref="A2:G2"/>
    <mergeCell ref="A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 Flow</vt:lpstr>
    </vt:vector>
  </TitlesOfParts>
  <Company>Skagit Valley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Cook</dc:creator>
  <cp:lastModifiedBy>Kim Cook</cp:lastModifiedBy>
  <dcterms:created xsi:type="dcterms:W3CDTF">2017-11-03T20:25:44Z</dcterms:created>
  <dcterms:modified xsi:type="dcterms:W3CDTF">2018-01-19T20:27:21Z</dcterms:modified>
</cp:coreProperties>
</file>