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v.skagit.edu\datastor\EmpDoc\kim.cook\My Documents\Accreditation\2017\"/>
    </mc:Choice>
  </mc:AlternateContent>
  <bookViews>
    <workbookView xWindow="0" yWindow="0" windowWidth="28800" windowHeight="11820"/>
  </bookViews>
  <sheets>
    <sheet name="Statement of Net Positio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10" i="1"/>
  <c r="F52" i="1" l="1"/>
  <c r="F51" i="1"/>
  <c r="F50" i="1"/>
  <c r="F48" i="1"/>
  <c r="F43" i="1"/>
  <c r="F44" i="1" s="1"/>
  <c r="F39" i="1"/>
  <c r="F38" i="1"/>
  <c r="F37" i="1"/>
  <c r="F33" i="1"/>
  <c r="F32" i="1"/>
  <c r="F31" i="1"/>
  <c r="F30" i="1"/>
  <c r="F29" i="1"/>
  <c r="F23" i="1"/>
  <c r="F24" i="1" s="1"/>
  <c r="F19" i="1"/>
  <c r="F18" i="1"/>
  <c r="F17" i="1"/>
  <c r="F13" i="1"/>
  <c r="F12" i="1"/>
  <c r="F11" i="1"/>
  <c r="F9" i="1"/>
  <c r="F40" i="1" l="1"/>
  <c r="F54" i="1"/>
  <c r="F20" i="1"/>
  <c r="F8" i="1" l="1"/>
  <c r="F14" i="1" s="1"/>
  <c r="F21" i="1" s="1"/>
  <c r="F28" i="1" l="1"/>
  <c r="F34" i="1" s="1"/>
  <c r="F41" i="1" s="1"/>
</calcChain>
</file>

<file path=xl/sharedStrings.xml><?xml version="1.0" encoding="utf-8"?>
<sst xmlns="http://schemas.openxmlformats.org/spreadsheetml/2006/main" count="46" uniqueCount="46">
  <si>
    <t>Skagit Valley College</t>
  </si>
  <si>
    <t>Statement of Net Position</t>
  </si>
  <si>
    <t>June 30,2017</t>
  </si>
  <si>
    <t>Assets</t>
  </si>
  <si>
    <t>Current assets</t>
  </si>
  <si>
    <t>Cash and cash equivalents</t>
  </si>
  <si>
    <t>Short-term investments</t>
  </si>
  <si>
    <t>Accounts Receivable</t>
  </si>
  <si>
    <t>Student Loans Receivable</t>
  </si>
  <si>
    <t>Inventories</t>
  </si>
  <si>
    <t>Prepaid Expenses</t>
  </si>
  <si>
    <t>Total current assets</t>
  </si>
  <si>
    <t>Non-Current Assets</t>
  </si>
  <si>
    <t>Long-term investments</t>
  </si>
  <si>
    <t>Non-depreciable Capital Assets</t>
  </si>
  <si>
    <t>Capital assets, net of depreciation</t>
  </si>
  <si>
    <t>Total non-current assets</t>
  </si>
  <si>
    <t>Total assets</t>
  </si>
  <si>
    <t>Liabilities</t>
  </si>
  <si>
    <t>Current Liabilities</t>
  </si>
  <si>
    <t>Accounts Payable</t>
  </si>
  <si>
    <t>Accrued Liabilities</t>
  </si>
  <si>
    <t>Compensated absences</t>
  </si>
  <si>
    <t>Deposits Payable</t>
  </si>
  <si>
    <t>Unearned Revenue</t>
  </si>
  <si>
    <t>Certificates of Participation Payable</t>
  </si>
  <si>
    <t>Total current liabilities</t>
  </si>
  <si>
    <t>Noncurrent Liabilities</t>
  </si>
  <si>
    <t>Compensated Absences</t>
  </si>
  <si>
    <t>Pension liabilty</t>
  </si>
  <si>
    <t>Long-term liabilities</t>
  </si>
  <si>
    <t>Total non-current liabilities</t>
  </si>
  <si>
    <t>Total liabilities</t>
  </si>
  <si>
    <t>Net Position</t>
  </si>
  <si>
    <t>Net Investment in Capital Assets</t>
  </si>
  <si>
    <t>Restricted for:</t>
  </si>
  <si>
    <t xml:space="preserve">     Nonexpendable</t>
  </si>
  <si>
    <t xml:space="preserve">     Expendable</t>
  </si>
  <si>
    <t xml:space="preserve">          Student Loans</t>
  </si>
  <si>
    <t>Unrestricted</t>
  </si>
  <si>
    <t>Total Net Position</t>
  </si>
  <si>
    <t>The notes are an integral part of the Financial Statements</t>
  </si>
  <si>
    <t>Deferred outflows of resources related to pensions</t>
  </si>
  <si>
    <t>Deferred inflows of resources related to pensions</t>
  </si>
  <si>
    <t xml:space="preserve">     Total deferrediInflows of resources related to pensions</t>
  </si>
  <si>
    <t xml:space="preserve">     Total deferred outflows of resources related to pensions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</si>
</sst>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2" fillId="0" borderId="1" xfId="1" applyNumberFormat="1" applyFont="1" applyBorder="1"/>
    <xf numFmtId="10" fontId="0" fillId="0" borderId="0" xfId="0" applyNumberFormat="1"/>
    <xf numFmtId="0" fontId="0" fillId="0" borderId="0" xfId="0" quotePrefix="1"/>
    <xf numFmtId="0" fontId="0" fillId="0" borderId="0" xfId="0" applyFill="1"/>
    <xf numFmtId="0" fontId="2" fillId="0" borderId="0" xfId="0" applyFont="1" applyFill="1"/>
    <xf numFmtId="164" fontId="0" fillId="0" borderId="0" xfId="1" applyNumberFormat="1" applyFont="1" applyFill="1"/>
    <xf numFmtId="164" fontId="0" fillId="0" borderId="1" xfId="1" applyNumberFormat="1" applyFont="1" applyFill="1" applyBorder="1"/>
    <xf numFmtId="164" fontId="2" fillId="0" borderId="1" xfId="1" applyNumberFormat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</cellXfs>
  <cellStyles count="3">
    <cellStyle name="Comma" xfId="1" builtinId="3"/>
    <cellStyle name="Normal" xfId="0" builtinId="0"/>
    <cellStyle name="Normal 8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Doc/kim.cook/My%20Documents/Financial%20Statement%20Preparation/Fiscal%20Year%201617/FY17%20Skagit%20Valley%20Financial%20Statements_Working%20Document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osition"/>
      <sheetName val="Statement A - Criteria"/>
      <sheetName val="GL4310 Reconciliation"/>
      <sheetName val="Net State Liability"/>
      <sheetName val="Net Position Balancing"/>
      <sheetName val="Net position data"/>
      <sheetName val="AR AP Data"/>
      <sheetName val="Note Data"/>
      <sheetName val="Net position changes"/>
      <sheetName val="Cash flow"/>
      <sheetName val="CF Statement Criteria"/>
      <sheetName val="Revenues"/>
      <sheetName val="Statement C - Criteria"/>
      <sheetName val="FY17 Rev and Exp data"/>
      <sheetName val="SMART FY17"/>
      <sheetName val="SMART FY17 Fund 4xx&amp;5xx Assets"/>
      <sheetName val="SMART FY16 pivot"/>
      <sheetName val="SMART FY16"/>
    </sheetNames>
    <sheetDataSet>
      <sheetData sheetId="0"/>
      <sheetData sheetId="1">
        <row r="14">
          <cell r="O14">
            <v>17664004.649999999</v>
          </cell>
        </row>
        <row r="17">
          <cell r="O17">
            <v>625011.66</v>
          </cell>
        </row>
        <row r="30">
          <cell r="O30">
            <v>2298920.7400000007</v>
          </cell>
        </row>
        <row r="34">
          <cell r="O34">
            <v>128155.44000000002</v>
          </cell>
        </row>
        <row r="44">
          <cell r="O44">
            <v>508579.79</v>
          </cell>
        </row>
        <row r="47">
          <cell r="O47">
            <v>136651.22</v>
          </cell>
        </row>
        <row r="58">
          <cell r="O58">
            <v>651836.19999999995</v>
          </cell>
        </row>
        <row r="74">
          <cell r="O74">
            <v>79338956.530000001</v>
          </cell>
        </row>
        <row r="77">
          <cell r="O77">
            <v>1974166</v>
          </cell>
        </row>
        <row r="83">
          <cell r="O83">
            <v>1866421</v>
          </cell>
        </row>
        <row r="89">
          <cell r="O89">
            <v>-576686.53</v>
          </cell>
        </row>
        <row r="111">
          <cell r="O111">
            <v>-7148901.3199999994</v>
          </cell>
        </row>
        <row r="116">
          <cell r="O116">
            <v>-387859</v>
          </cell>
        </row>
        <row r="119">
          <cell r="O119">
            <v>-5481.41</v>
          </cell>
        </row>
        <row r="122">
          <cell r="O122">
            <v>-1267099.6199999999</v>
          </cell>
        </row>
        <row r="127">
          <cell r="O127">
            <v>-1231083.3000000003</v>
          </cell>
        </row>
        <row r="133">
          <cell r="O133">
            <v>-3783251.45</v>
          </cell>
        </row>
        <row r="135">
          <cell r="O135">
            <v>-10974446.58</v>
          </cell>
        </row>
        <row r="143">
          <cell r="O143">
            <v>-21415480.52</v>
          </cell>
        </row>
        <row r="149">
          <cell r="O149">
            <v>-912422.15</v>
          </cell>
        </row>
        <row r="160">
          <cell r="O160">
            <v>-58666558.709999986</v>
          </cell>
        </row>
        <row r="162">
          <cell r="O162">
            <v>0</v>
          </cell>
        </row>
        <row r="164">
          <cell r="O164">
            <v>0</v>
          </cell>
        </row>
        <row r="165">
          <cell r="O165">
            <v>-115</v>
          </cell>
        </row>
        <row r="166">
          <cell r="O166">
            <v>0</v>
          </cell>
        </row>
        <row r="167">
          <cell r="O167">
            <v>-268601.78000000003</v>
          </cell>
        </row>
        <row r="168">
          <cell r="O168">
            <v>145397.6</v>
          </cell>
        </row>
        <row r="172">
          <cell r="O172">
            <v>-4550.91</v>
          </cell>
        </row>
        <row r="175">
          <cell r="O175">
            <v>-2092702.0199999996</v>
          </cell>
        </row>
        <row r="176">
          <cell r="O176">
            <v>-5720533.4900000002</v>
          </cell>
        </row>
        <row r="177">
          <cell r="O177">
            <v>-1231083.3000000003</v>
          </cell>
        </row>
        <row r="178">
          <cell r="O178">
            <v>-21415480.52</v>
          </cell>
        </row>
        <row r="179">
          <cell r="O179">
            <v>1367992.18</v>
          </cell>
        </row>
        <row r="180">
          <cell r="O180">
            <v>-29372069.98</v>
          </cell>
        </row>
        <row r="194">
          <cell r="O194">
            <v>-1024174.620000001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B6">
            <v>12717540.630000005</v>
          </cell>
        </row>
      </sheetData>
      <sheetData sheetId="11"/>
      <sheetData sheetId="12">
        <row r="12">
          <cell r="S12">
            <v>-13065065.390000004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Normal="100" workbookViewId="0">
      <selection sqref="A1:F1"/>
    </sheetView>
  </sheetViews>
  <sheetFormatPr defaultRowHeight="15" x14ac:dyDescent="0.25"/>
  <cols>
    <col min="3" max="3" width="43.7109375" bestFit="1" customWidth="1"/>
    <col min="4" max="4" width="25.7109375" bestFit="1" customWidth="1"/>
    <col min="5" max="5" width="14.28515625" bestFit="1" customWidth="1"/>
    <col min="6" max="6" width="14.85546875" bestFit="1" customWidth="1"/>
    <col min="8" max="8" width="11.5703125" bestFit="1" customWidth="1"/>
    <col min="9" max="9" width="12.5703125" bestFit="1" customWidth="1"/>
  </cols>
  <sheetData>
    <row r="1" spans="1:8" x14ac:dyDescent="0.25">
      <c r="A1" s="14" t="s">
        <v>0</v>
      </c>
      <c r="B1" s="14"/>
      <c r="C1" s="14"/>
      <c r="D1" s="14"/>
      <c r="E1" s="14"/>
      <c r="F1" s="14"/>
    </row>
    <row r="2" spans="1:8" x14ac:dyDescent="0.25">
      <c r="A2" s="14" t="s">
        <v>1</v>
      </c>
      <c r="B2" s="14"/>
      <c r="C2" s="14"/>
      <c r="D2" s="14"/>
      <c r="E2" s="14"/>
      <c r="F2" s="14"/>
    </row>
    <row r="3" spans="1:8" x14ac:dyDescent="0.25">
      <c r="A3" s="15" t="s">
        <v>2</v>
      </c>
      <c r="B3" s="15"/>
      <c r="C3" s="15"/>
      <c r="D3" s="15"/>
      <c r="E3" s="15"/>
      <c r="F3" s="15"/>
    </row>
    <row r="6" spans="1:8" x14ac:dyDescent="0.25">
      <c r="A6" s="1" t="s">
        <v>3</v>
      </c>
    </row>
    <row r="7" spans="1:8" x14ac:dyDescent="0.25">
      <c r="B7" s="1" t="s">
        <v>4</v>
      </c>
    </row>
    <row r="8" spans="1:8" x14ac:dyDescent="0.25">
      <c r="C8" t="s">
        <v>5</v>
      </c>
      <c r="F8" s="2">
        <f>'[1]Statement A - Criteria'!O14</f>
        <v>17664004.649999999</v>
      </c>
    </row>
    <row r="9" spans="1:8" x14ac:dyDescent="0.25">
      <c r="C9" t="s">
        <v>6</v>
      </c>
      <c r="F9" s="2">
        <f>'[1]Statement A - Criteria'!O17</f>
        <v>625011.66</v>
      </c>
    </row>
    <row r="10" spans="1:8" x14ac:dyDescent="0.25">
      <c r="C10" t="s">
        <v>7</v>
      </c>
      <c r="F10" s="2">
        <f>'[1]Statement A - Criteria'!O30+18170.37</f>
        <v>2317091.1100000008</v>
      </c>
    </row>
    <row r="11" spans="1:8" x14ac:dyDescent="0.25">
      <c r="C11" t="s">
        <v>8</v>
      </c>
      <c r="F11" s="2">
        <f>'[1]Statement A - Criteria'!O34</f>
        <v>128155.44000000002</v>
      </c>
      <c r="H11" s="3"/>
    </row>
    <row r="12" spans="1:8" x14ac:dyDescent="0.25">
      <c r="C12" t="s">
        <v>9</v>
      </c>
      <c r="F12" s="2">
        <f>'[1]Statement A - Criteria'!O44</f>
        <v>508579.79</v>
      </c>
    </row>
    <row r="13" spans="1:8" x14ac:dyDescent="0.25">
      <c r="C13" t="s">
        <v>10</v>
      </c>
      <c r="F13" s="2">
        <f>'[1]Statement A - Criteria'!O47</f>
        <v>136651.22</v>
      </c>
    </row>
    <row r="14" spans="1:8" x14ac:dyDescent="0.25">
      <c r="C14" s="1"/>
      <c r="D14" s="1" t="s">
        <v>11</v>
      </c>
      <c r="F14" s="4">
        <f>SUM(F8:F13)</f>
        <v>21379493.869999997</v>
      </c>
    </row>
    <row r="15" spans="1:8" x14ac:dyDescent="0.25">
      <c r="F15" s="2"/>
    </row>
    <row r="16" spans="1:8" x14ac:dyDescent="0.25">
      <c r="B16" s="1" t="s">
        <v>12</v>
      </c>
      <c r="F16" s="2"/>
    </row>
    <row r="17" spans="1:8" x14ac:dyDescent="0.25">
      <c r="C17" t="s">
        <v>13</v>
      </c>
      <c r="F17" s="2">
        <f>'[1]Statement A - Criteria'!O58</f>
        <v>651836.19999999995</v>
      </c>
    </row>
    <row r="18" spans="1:8" x14ac:dyDescent="0.25">
      <c r="C18" t="s">
        <v>14</v>
      </c>
      <c r="F18" s="2">
        <f>'[1]Statement A - Criteria'!O77</f>
        <v>1974166</v>
      </c>
    </row>
    <row r="19" spans="1:8" x14ac:dyDescent="0.25">
      <c r="C19" t="s">
        <v>15</v>
      </c>
      <c r="F19" s="2">
        <f>'[1]Statement A - Criteria'!O74</f>
        <v>79338956.530000001</v>
      </c>
    </row>
    <row r="20" spans="1:8" x14ac:dyDescent="0.25">
      <c r="C20" s="1"/>
      <c r="D20" s="1" t="s">
        <v>16</v>
      </c>
      <c r="F20" s="4">
        <f>SUM(F17:F19)</f>
        <v>81964958.730000004</v>
      </c>
    </row>
    <row r="21" spans="1:8" x14ac:dyDescent="0.25">
      <c r="E21" s="1" t="s">
        <v>17</v>
      </c>
      <c r="F21" s="5">
        <f>F14+F20</f>
        <v>103344452.59999999</v>
      </c>
    </row>
    <row r="22" spans="1:8" x14ac:dyDescent="0.25">
      <c r="C22" s="1"/>
      <c r="F22" s="2"/>
    </row>
    <row r="23" spans="1:8" x14ac:dyDescent="0.25">
      <c r="B23" s="9" t="s">
        <v>42</v>
      </c>
      <c r="C23" s="9"/>
      <c r="D23" s="8"/>
      <c r="E23" s="8"/>
      <c r="F23" s="10">
        <f>'[1]Statement A - Criteria'!O83</f>
        <v>1866421</v>
      </c>
    </row>
    <row r="24" spans="1:8" x14ac:dyDescent="0.25">
      <c r="B24" s="8"/>
      <c r="C24" s="9" t="s">
        <v>45</v>
      </c>
      <c r="D24" s="8"/>
      <c r="E24" s="8"/>
      <c r="F24" s="11">
        <f>SUM(F23)</f>
        <v>1866421</v>
      </c>
    </row>
    <row r="25" spans="1:8" x14ac:dyDescent="0.25">
      <c r="B25" s="8"/>
      <c r="C25" s="8"/>
      <c r="D25" s="8"/>
      <c r="E25" s="8"/>
      <c r="F25" s="10"/>
    </row>
    <row r="26" spans="1:8" x14ac:dyDescent="0.25">
      <c r="A26" s="1" t="s">
        <v>18</v>
      </c>
      <c r="B26" s="8"/>
      <c r="C26" s="8"/>
      <c r="D26" s="8"/>
      <c r="E26" s="8"/>
      <c r="F26" s="10"/>
    </row>
    <row r="27" spans="1:8" x14ac:dyDescent="0.25">
      <c r="B27" s="9" t="s">
        <v>19</v>
      </c>
      <c r="C27" s="8"/>
      <c r="D27" s="8"/>
      <c r="E27" s="8"/>
      <c r="F27" s="10"/>
    </row>
    <row r="28" spans="1:8" x14ac:dyDescent="0.25">
      <c r="B28" s="8"/>
      <c r="C28" s="8" t="s">
        <v>20</v>
      </c>
      <c r="D28" s="8"/>
      <c r="E28" s="8"/>
      <c r="F28" s="10">
        <f>'[1]Statement A - Criteria'!O89*-1</f>
        <v>576686.53</v>
      </c>
    </row>
    <row r="29" spans="1:8" x14ac:dyDescent="0.25">
      <c r="B29" s="8"/>
      <c r="C29" s="8" t="s">
        <v>21</v>
      </c>
      <c r="D29" s="8"/>
      <c r="E29" s="8"/>
      <c r="F29" s="10">
        <f>'[1]Statement A - Criteria'!O111*-1</f>
        <v>7148901.3199999994</v>
      </c>
      <c r="H29" s="6"/>
    </row>
    <row r="30" spans="1:8" x14ac:dyDescent="0.25">
      <c r="B30" s="8"/>
      <c r="C30" s="8" t="s">
        <v>22</v>
      </c>
      <c r="D30" s="8"/>
      <c r="E30" s="8"/>
      <c r="F30" s="10">
        <f>'[1]Statement A - Criteria'!O116*-1</f>
        <v>387859</v>
      </c>
    </row>
    <row r="31" spans="1:8" x14ac:dyDescent="0.25">
      <c r="B31" s="8"/>
      <c r="C31" s="8" t="s">
        <v>23</v>
      </c>
      <c r="D31" s="8"/>
      <c r="E31" s="8"/>
      <c r="F31" s="10">
        <f>'[1]Statement A - Criteria'!O119*-1</f>
        <v>5481.41</v>
      </c>
    </row>
    <row r="32" spans="1:8" x14ac:dyDescent="0.25">
      <c r="B32" s="8"/>
      <c r="C32" s="8" t="s">
        <v>24</v>
      </c>
      <c r="D32" s="8"/>
      <c r="E32" s="8"/>
      <c r="F32" s="10">
        <f>'[1]Statement A - Criteria'!O122*-1</f>
        <v>1267099.6199999999</v>
      </c>
    </row>
    <row r="33" spans="1:13" x14ac:dyDescent="0.25">
      <c r="B33" s="8"/>
      <c r="C33" s="8" t="s">
        <v>25</v>
      </c>
      <c r="D33" s="8"/>
      <c r="E33" s="8"/>
      <c r="F33" s="10">
        <f>'[1]Statement A - Criteria'!O127*-1</f>
        <v>1231083.3000000003</v>
      </c>
      <c r="H33" s="3"/>
    </row>
    <row r="34" spans="1:13" x14ac:dyDescent="0.25">
      <c r="B34" s="8"/>
      <c r="C34" s="8"/>
      <c r="D34" s="9" t="s">
        <v>26</v>
      </c>
      <c r="E34" s="8"/>
      <c r="F34" s="11">
        <f>SUM(F28:F33)</f>
        <v>10617111.18</v>
      </c>
    </row>
    <row r="35" spans="1:13" x14ac:dyDescent="0.25">
      <c r="B35" s="8"/>
      <c r="C35" s="8"/>
      <c r="D35" s="8"/>
      <c r="E35" s="8"/>
      <c r="F35" s="10"/>
    </row>
    <row r="36" spans="1:13" x14ac:dyDescent="0.25">
      <c r="B36" s="9" t="s">
        <v>27</v>
      </c>
      <c r="C36" s="8"/>
      <c r="D36" s="8"/>
      <c r="E36" s="8"/>
      <c r="F36" s="10"/>
    </row>
    <row r="37" spans="1:13" x14ac:dyDescent="0.25">
      <c r="B37" s="8"/>
      <c r="C37" s="8" t="s">
        <v>28</v>
      </c>
      <c r="D37" s="8"/>
      <c r="E37" s="8"/>
      <c r="F37" s="10">
        <f>'[1]Statement A - Criteria'!O133*-1</f>
        <v>3783251.45</v>
      </c>
      <c r="I37" s="3"/>
    </row>
    <row r="38" spans="1:13" x14ac:dyDescent="0.25">
      <c r="B38" s="8"/>
      <c r="C38" s="8" t="s">
        <v>29</v>
      </c>
      <c r="D38" s="8"/>
      <c r="E38" s="8"/>
      <c r="F38" s="10">
        <f>'[1]Statement A - Criteria'!O135*-1</f>
        <v>10974446.58</v>
      </c>
    </row>
    <row r="39" spans="1:13" x14ac:dyDescent="0.25">
      <c r="B39" s="8"/>
      <c r="C39" s="8" t="s">
        <v>30</v>
      </c>
      <c r="D39" s="8"/>
      <c r="E39" s="8"/>
      <c r="F39" s="10">
        <f>'[1]Statement A - Criteria'!O143*-1</f>
        <v>21415480.52</v>
      </c>
      <c r="H39" s="3"/>
      <c r="I39" s="3"/>
    </row>
    <row r="40" spans="1:13" x14ac:dyDescent="0.25">
      <c r="B40" s="8"/>
      <c r="C40" s="9"/>
      <c r="D40" s="9" t="s">
        <v>31</v>
      </c>
      <c r="E40" s="8"/>
      <c r="F40" s="11">
        <f>SUM(F37:F39)</f>
        <v>36173178.549999997</v>
      </c>
      <c r="M40" s="3"/>
    </row>
    <row r="41" spans="1:13" x14ac:dyDescent="0.25">
      <c r="B41" s="8"/>
      <c r="C41" s="8"/>
      <c r="D41" s="8"/>
      <c r="E41" s="9" t="s">
        <v>32</v>
      </c>
      <c r="F41" s="12">
        <f>F34+F40</f>
        <v>46790289.729999997</v>
      </c>
    </row>
    <row r="42" spans="1:13" x14ac:dyDescent="0.25">
      <c r="B42" s="8"/>
      <c r="C42" s="8"/>
      <c r="D42" s="8"/>
      <c r="E42" s="8"/>
      <c r="F42" s="10"/>
    </row>
    <row r="43" spans="1:13" x14ac:dyDescent="0.25">
      <c r="B43" s="9" t="s">
        <v>43</v>
      </c>
      <c r="C43" s="9"/>
      <c r="D43" s="8"/>
      <c r="E43" s="8"/>
      <c r="F43" s="10">
        <f>'[1]Statement A - Criteria'!O149*-1</f>
        <v>912422.15</v>
      </c>
    </row>
    <row r="44" spans="1:13" x14ac:dyDescent="0.25">
      <c r="B44" s="8"/>
      <c r="C44" s="9" t="s">
        <v>44</v>
      </c>
      <c r="D44" s="8"/>
      <c r="E44" s="8"/>
      <c r="F44" s="11">
        <f>SUM(F43)</f>
        <v>912422.15</v>
      </c>
    </row>
    <row r="45" spans="1:13" x14ac:dyDescent="0.25">
      <c r="B45" s="8"/>
      <c r="C45" s="8"/>
      <c r="D45" s="8"/>
      <c r="E45" s="8"/>
      <c r="F45" s="10"/>
    </row>
    <row r="46" spans="1:13" x14ac:dyDescent="0.25">
      <c r="A46" s="1" t="s">
        <v>33</v>
      </c>
      <c r="B46" s="8"/>
      <c r="C46" s="8"/>
      <c r="D46" s="8"/>
      <c r="E46" s="8"/>
      <c r="F46" s="10"/>
      <c r="I46" s="3"/>
      <c r="J46" s="3"/>
    </row>
    <row r="47" spans="1:13" x14ac:dyDescent="0.25">
      <c r="B47" s="8"/>
      <c r="C47" s="8"/>
      <c r="D47" s="8"/>
      <c r="E47" s="8"/>
      <c r="F47" s="10"/>
      <c r="I47" s="3"/>
    </row>
    <row r="48" spans="1:13" x14ac:dyDescent="0.25">
      <c r="B48" t="s">
        <v>34</v>
      </c>
      <c r="F48" s="2">
        <f>+'[1]Statement A - Criteria'!O160*-1</f>
        <v>58666558.709999986</v>
      </c>
      <c r="I48" s="3"/>
    </row>
    <row r="49" spans="1:6" x14ac:dyDescent="0.25">
      <c r="B49" t="s">
        <v>35</v>
      </c>
      <c r="F49" s="2"/>
    </row>
    <row r="50" spans="1:6" x14ac:dyDescent="0.25">
      <c r="C50" t="s">
        <v>36</v>
      </c>
      <c r="F50" s="2">
        <f>'[1]Statement A - Criteria'!O162*-1</f>
        <v>0</v>
      </c>
    </row>
    <row r="51" spans="1:6" x14ac:dyDescent="0.25">
      <c r="C51" t="s">
        <v>37</v>
      </c>
      <c r="F51" s="2">
        <f>'[1]Statement A - Criteria'!O167*-1</f>
        <v>268601.78000000003</v>
      </c>
    </row>
    <row r="52" spans="1:6" x14ac:dyDescent="0.25">
      <c r="C52" t="s">
        <v>38</v>
      </c>
      <c r="F52" s="2">
        <f>'[1]Statement A - Criteria'!O172*-1</f>
        <v>4550.91</v>
      </c>
    </row>
    <row r="53" spans="1:6" x14ac:dyDescent="0.25">
      <c r="A53" s="7"/>
      <c r="B53" t="s">
        <v>39</v>
      </c>
      <c r="F53" s="2">
        <f>('[1]Statement A - Criteria'!O175*-1)+('[1]Statement A - Criteria'!O176*-1)+'[1]Statement A - Criteria'!O180+'[1]Statement A - Criteria'!O194+('[1]Statement A - Criteria'!O164*-1)+('[1]Statement A - Criteria'!O165*-1)+('[1]Statement A - Criteria'!O166*-1)+('[1]Statement A - Criteria'!O168*-1)+('[1]Statement A - Criteria'!O177*-1)+('[1]Statement A - Criteria'!O178*-1)+('[1]Statement A - Criteria'!O179*-1)+18170.37</f>
        <v>-1431549.6800000009</v>
      </c>
    </row>
    <row r="54" spans="1:6" x14ac:dyDescent="0.25">
      <c r="C54" s="1" t="s">
        <v>40</v>
      </c>
      <c r="F54" s="5">
        <f>SUM(F48:F53)</f>
        <v>57508161.719999984</v>
      </c>
    </row>
    <row r="56" spans="1:6" x14ac:dyDescent="0.25">
      <c r="F56" s="3"/>
    </row>
    <row r="57" spans="1:6" x14ac:dyDescent="0.25">
      <c r="A57" s="13" t="s">
        <v>41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of Net Position</vt:lpstr>
    </vt:vector>
  </TitlesOfParts>
  <Company>Skagit Valley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Cook</dc:creator>
  <cp:lastModifiedBy>Kim Cook</cp:lastModifiedBy>
  <dcterms:created xsi:type="dcterms:W3CDTF">2017-11-03T20:25:44Z</dcterms:created>
  <dcterms:modified xsi:type="dcterms:W3CDTF">2018-01-19T20:25:36Z</dcterms:modified>
</cp:coreProperties>
</file>